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555" yWindow="30" windowWidth="15480" windowHeight="7215"/>
  </bookViews>
  <sheets>
    <sheet name="以人民币计价" sheetId="3" r:id="rId1"/>
    <sheet name="以美元计价" sheetId="4" r:id="rId2"/>
  </sheets>
  <calcPr calcId="124519"/>
</workbook>
</file>

<file path=xl/calcChain.xml><?xml version="1.0" encoding="utf-8"?>
<calcChain xmlns="http://schemas.openxmlformats.org/spreadsheetml/2006/main">
  <c r="H31" i="3"/>
  <c r="H32"/>
  <c r="H33"/>
  <c r="H30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5"/>
  <c r="O27" i="4" l="1"/>
  <c r="O28"/>
  <c r="G31" i="3"/>
  <c r="G32"/>
  <c r="G33"/>
  <c r="G30"/>
  <c r="G25"/>
  <c r="O25" s="1"/>
  <c r="G26"/>
  <c r="G27"/>
  <c r="G28"/>
  <c r="G29"/>
  <c r="G6"/>
  <c r="G7"/>
  <c r="G8"/>
  <c r="G9"/>
  <c r="G10"/>
  <c r="G11"/>
  <c r="G12"/>
  <c r="G13"/>
  <c r="O13" s="1"/>
  <c r="G14"/>
  <c r="O14" s="1"/>
  <c r="G15"/>
  <c r="G16"/>
  <c r="G17"/>
  <c r="G18"/>
  <c r="G19"/>
  <c r="G20"/>
  <c r="G21"/>
  <c r="G22"/>
  <c r="O22" s="1"/>
  <c r="G23"/>
  <c r="G24"/>
  <c r="G5"/>
  <c r="F31"/>
  <c r="F32"/>
  <c r="F33"/>
  <c r="F30"/>
  <c r="F7"/>
  <c r="F8"/>
  <c r="O8" s="1"/>
  <c r="F9"/>
  <c r="F10"/>
  <c r="O10" s="1"/>
  <c r="F11"/>
  <c r="F12"/>
  <c r="O12" s="1"/>
  <c r="F13"/>
  <c r="F14"/>
  <c r="F15"/>
  <c r="F16"/>
  <c r="O16" s="1"/>
  <c r="F17"/>
  <c r="O17" s="1"/>
  <c r="F18"/>
  <c r="O18" s="1"/>
  <c r="F19"/>
  <c r="F20"/>
  <c r="F21"/>
  <c r="F22"/>
  <c r="F23"/>
  <c r="F24"/>
  <c r="O24" s="1"/>
  <c r="F25"/>
  <c r="F26"/>
  <c r="F27"/>
  <c r="F28"/>
  <c r="F29"/>
  <c r="F6"/>
  <c r="F5"/>
  <c r="O6" i="4"/>
  <c r="O14"/>
  <c r="O15"/>
  <c r="O22"/>
  <c r="O23"/>
  <c r="O25"/>
  <c r="O26"/>
  <c r="O5"/>
  <c r="O27" i="3"/>
  <c r="O11" i="4"/>
  <c r="O29"/>
  <c r="O7"/>
  <c r="O8"/>
  <c r="O9"/>
  <c r="O10"/>
  <c r="O12"/>
  <c r="O13"/>
  <c r="O16"/>
  <c r="O17"/>
  <c r="O18"/>
  <c r="O19"/>
  <c r="O20"/>
  <c r="O21"/>
  <c r="O24"/>
  <c r="O11" i="3"/>
  <c r="O29"/>
  <c r="O21"/>
  <c r="O20"/>
  <c r="O19"/>
  <c r="O9" l="1"/>
  <c r="O7"/>
  <c r="O15"/>
  <c r="O26"/>
  <c r="O23"/>
  <c r="O6"/>
  <c r="O5"/>
  <c r="O28"/>
</calcChain>
</file>

<file path=xl/sharedStrings.xml><?xml version="1.0" encoding="utf-8"?>
<sst xmlns="http://schemas.openxmlformats.org/spreadsheetml/2006/main" count="82" uniqueCount="31">
  <si>
    <t>项目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</si>
  <si>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</si>
  <si>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</si>
  <si>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</si>
  <si>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</si>
  <si>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</si>
  <si>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</si>
  <si>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</si>
  <si>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</si>
  <si>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</si>
  <si>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售汇</t>
    <phoneticPr fontId="1" type="noConversion"/>
  </si>
  <si>
    <t>合计</t>
    <phoneticPr fontId="1" type="noConversion"/>
  </si>
  <si>
    <t>二、售汇</t>
    <phoneticPr fontId="1" type="noConversion"/>
  </si>
  <si>
    <t>结汇</t>
    <phoneticPr fontId="1" type="noConversion"/>
  </si>
  <si>
    <t>差额</t>
    <phoneticPr fontId="1" type="noConversion"/>
  </si>
  <si>
    <t>一、结汇</t>
    <phoneticPr fontId="1" type="noConversion"/>
  </si>
  <si>
    <t>七、未到期期权Delta净敞口</t>
    <phoneticPr fontId="1" type="noConversion"/>
  </si>
  <si>
    <t>六、本期末远期结售汇累计未到期额</t>
    <phoneticPr fontId="1" type="noConversion"/>
  </si>
  <si>
    <t>四、远期结售汇平仓额</t>
    <phoneticPr fontId="1" type="noConversion"/>
  </si>
  <si>
    <t>五、远期结售汇展期额</t>
    <phoneticPr fontId="1" type="noConversion"/>
  </si>
  <si>
    <t>-</t>
    <phoneticPr fontId="1" type="noConversion"/>
  </si>
  <si>
    <t>三、远期结售汇签约额</t>
    <phoneticPr fontId="1" type="noConversion"/>
  </si>
  <si>
    <t>单位：亿元人民币</t>
    <phoneticPr fontId="1" type="noConversion"/>
  </si>
  <si>
    <t>-</t>
    <phoneticPr fontId="1" type="noConversion"/>
  </si>
  <si>
    <t>七、未到期期权Delta净敞口</t>
    <phoneticPr fontId="1" type="noConversion"/>
  </si>
  <si>
    <t>差额</t>
    <phoneticPr fontId="1" type="noConversion"/>
  </si>
  <si>
    <t>售汇</t>
    <phoneticPr fontId="1" type="noConversion"/>
  </si>
  <si>
    <t>结汇</t>
    <phoneticPr fontId="1" type="noConversion"/>
  </si>
  <si>
    <t>六、本期末远期结售汇累计未到期额</t>
    <phoneticPr fontId="1" type="noConversion"/>
  </si>
  <si>
    <t>单位：亿美元</t>
    <phoneticPr fontId="1" type="noConversion"/>
  </si>
  <si>
    <t>2020年银行结售汇数据（按交易项目）</t>
    <phoneticPr fontId="6" type="noConversion"/>
  </si>
</sst>
</file>

<file path=xl/styles.xml><?xml version="1.0" encoding="utf-8"?>
<styleSheet xmlns="http://schemas.openxmlformats.org/spreadsheetml/2006/main">
  <numFmts count="8">
    <numFmt numFmtId="176" formatCode="#,##0.00_);[Red]\(#,##0.00\)"/>
    <numFmt numFmtId="177" formatCode="#,##0.00_ "/>
    <numFmt numFmtId="178" formatCode="0.00_ "/>
    <numFmt numFmtId="179" formatCode="#,##0.0000000000_ "/>
    <numFmt numFmtId="180" formatCode="#,##0_ "/>
    <numFmt numFmtId="181" formatCode="#,##0.0000_ "/>
    <numFmt numFmtId="182" formatCode="#,##0.00000000_ "/>
    <numFmt numFmtId="183" formatCode="#,##0.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4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4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7" fontId="2" fillId="0" borderId="0" xfId="0" applyNumberFormat="1" applyFont="1">
      <alignment vertical="center"/>
    </xf>
    <xf numFmtId="4" fontId="3" fillId="0" borderId="1" xfId="0" applyNumberFormat="1" applyFont="1" applyBorder="1" applyAlignment="1">
      <alignment horizontal="right" vertical="center"/>
    </xf>
    <xf numFmtId="176" fontId="2" fillId="0" borderId="0" xfId="0" applyNumberFormat="1" applyFont="1">
      <alignment vertical="center"/>
    </xf>
    <xf numFmtId="178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4" fontId="8" fillId="0" borderId="1" xfId="0" applyNumberFormat="1" applyFont="1" applyBorder="1">
      <alignment vertical="center"/>
    </xf>
    <xf numFmtId="178" fontId="3" fillId="0" borderId="0" xfId="0" applyNumberFormat="1" applyFont="1">
      <alignment vertical="center"/>
    </xf>
    <xf numFmtId="179" fontId="3" fillId="0" borderId="0" xfId="0" applyNumberFormat="1" applyFont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181" fontId="2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" fontId="8" fillId="0" borderId="1" xfId="0" applyNumberFormat="1" applyFont="1" applyFill="1" applyBorder="1">
      <alignment vertical="center"/>
    </xf>
    <xf numFmtId="0" fontId="8" fillId="0" borderId="0" xfId="0" applyFont="1">
      <alignment vertical="center"/>
    </xf>
    <xf numFmtId="180" fontId="3" fillId="0" borderId="0" xfId="0" applyNumberFormat="1" applyFont="1">
      <alignment vertical="center"/>
    </xf>
    <xf numFmtId="177" fontId="2" fillId="0" borderId="0" xfId="0" applyNumberFormat="1" applyFont="1" applyBorder="1">
      <alignment vertical="center"/>
    </xf>
    <xf numFmtId="180" fontId="2" fillId="0" borderId="0" xfId="0" applyNumberFormat="1" applyFont="1" applyBorder="1">
      <alignment vertical="center"/>
    </xf>
    <xf numFmtId="3" fontId="2" fillId="0" borderId="0" xfId="0" applyNumberFormat="1" applyFont="1">
      <alignment vertical="center"/>
    </xf>
    <xf numFmtId="182" fontId="3" fillId="0" borderId="0" xfId="0" applyNumberFormat="1" applyFont="1">
      <alignment vertical="center"/>
    </xf>
    <xf numFmtId="183" fontId="2" fillId="0" borderId="0" xfId="0" applyNumberFormat="1" applyFont="1">
      <alignment vertical="center"/>
    </xf>
    <xf numFmtId="181" fontId="2" fillId="0" borderId="0" xfId="0" applyNumberFormat="1" applyFont="1">
      <alignment vertical="center"/>
    </xf>
    <xf numFmtId="4" fontId="8" fillId="0" borderId="1" xfId="0" applyNumberFormat="1" applyFont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2"/>
  <sheetViews>
    <sheetView tabSelected="1" workbookViewId="0">
      <pane xSplit="2" topLeftCell="E1" activePane="topRight" state="frozen"/>
      <selection activeCell="A4" sqref="A4"/>
      <selection pane="topRight" activeCell="H5" sqref="H5:H33"/>
    </sheetView>
  </sheetViews>
  <sheetFormatPr defaultRowHeight="12"/>
  <cols>
    <col min="1" max="1" width="20.375" style="1" customWidth="1"/>
    <col min="2" max="2" width="9.25" style="1" customWidth="1"/>
    <col min="3" max="3" width="9.5" style="1" customWidth="1"/>
    <col min="4" max="5" width="9.125" style="1" customWidth="1"/>
    <col min="6" max="6" width="9.875" style="1" customWidth="1"/>
    <col min="7" max="7" width="9.75" style="1" customWidth="1"/>
    <col min="8" max="8" width="10.375" style="1" customWidth="1"/>
    <col min="9" max="9" width="10.875" style="12" customWidth="1"/>
    <col min="10" max="10" width="11" style="1" customWidth="1"/>
    <col min="11" max="11" width="9.75" style="1" customWidth="1"/>
    <col min="12" max="12" width="10.625" style="1" customWidth="1"/>
    <col min="13" max="13" width="10.375" style="1" customWidth="1"/>
    <col min="14" max="14" width="10.125" style="1" customWidth="1"/>
    <col min="15" max="15" width="10.25" style="1" customWidth="1"/>
    <col min="16" max="18" width="9.375" style="1" bestFit="1" customWidth="1"/>
    <col min="19" max="16384" width="9" style="1"/>
  </cols>
  <sheetData>
    <row r="1" spans="1:16" s="4" customFormat="1" ht="28.5" customHeight="1">
      <c r="A1" s="51"/>
      <c r="B1" s="51"/>
      <c r="C1" s="51"/>
      <c r="D1" s="51"/>
      <c r="E1" s="29"/>
      <c r="J1" s="25"/>
      <c r="K1" s="25"/>
      <c r="L1" s="25"/>
    </row>
    <row r="2" spans="1:16" ht="18.75">
      <c r="A2" s="35" t="s">
        <v>30</v>
      </c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6">
      <c r="A3" s="3" t="s">
        <v>22</v>
      </c>
      <c r="B3" s="3"/>
      <c r="C3" s="4"/>
      <c r="D3" s="4"/>
      <c r="E3" s="4"/>
      <c r="F3" s="4"/>
      <c r="G3" s="4"/>
      <c r="H3" s="4"/>
      <c r="I3" s="15"/>
      <c r="J3" s="4"/>
      <c r="K3" s="16"/>
      <c r="L3" s="4"/>
      <c r="M3" s="4"/>
      <c r="N3" s="4"/>
    </row>
    <row r="4" spans="1:16">
      <c r="A4" s="37" t="s">
        <v>0</v>
      </c>
      <c r="B4" s="38"/>
      <c r="C4" s="5">
        <v>43831</v>
      </c>
      <c r="D4" s="5">
        <v>43863</v>
      </c>
      <c r="E4" s="5">
        <v>43893</v>
      </c>
      <c r="F4" s="5">
        <v>43925</v>
      </c>
      <c r="G4" s="5">
        <v>43956</v>
      </c>
      <c r="H4" s="5">
        <v>43988</v>
      </c>
      <c r="I4" s="5">
        <v>44019</v>
      </c>
      <c r="J4" s="5">
        <v>44051</v>
      </c>
      <c r="K4" s="5">
        <v>44083</v>
      </c>
      <c r="L4" s="5">
        <v>44114</v>
      </c>
      <c r="M4" s="5">
        <v>44146</v>
      </c>
      <c r="N4" s="5">
        <v>44177</v>
      </c>
      <c r="O4" s="5" t="s">
        <v>11</v>
      </c>
    </row>
    <row r="5" spans="1:16">
      <c r="A5" s="39" t="s">
        <v>15</v>
      </c>
      <c r="B5" s="40"/>
      <c r="C5" s="2">
        <v>10066.780158119998</v>
      </c>
      <c r="D5" s="2">
        <v>10342.864020930001</v>
      </c>
      <c r="E5" s="2">
        <v>13888.381980059999</v>
      </c>
      <c r="F5" s="2">
        <f>以美元计价!F5*7.0686</f>
        <v>11114.981192700001</v>
      </c>
      <c r="G5" s="2">
        <f>以美元计价!G5*7.0995</f>
        <v>10795.789359599999</v>
      </c>
      <c r="H5" s="2">
        <f>以美元计价!H5*7.0863</f>
        <v>10815.863625059999</v>
      </c>
      <c r="I5" s="2"/>
      <c r="J5" s="2"/>
      <c r="K5" s="2"/>
      <c r="L5" s="2"/>
      <c r="M5" s="2"/>
      <c r="N5" s="2"/>
      <c r="O5" s="7">
        <f>SUM(C5:N5)</f>
        <v>67024.660336469999</v>
      </c>
      <c r="P5" s="12"/>
    </row>
    <row r="6" spans="1:16">
      <c r="A6" s="39" t="s">
        <v>1</v>
      </c>
      <c r="B6" s="40"/>
      <c r="C6" s="2">
        <v>927.57630167999991</v>
      </c>
      <c r="D6" s="2">
        <v>2653.49813778</v>
      </c>
      <c r="E6" s="2">
        <v>2845.2579296399999</v>
      </c>
      <c r="F6" s="2">
        <f>以美元计价!F6*7.0686</f>
        <v>1371.0454480799999</v>
      </c>
      <c r="G6" s="2">
        <f>以美元计价!G6*7.0995</f>
        <v>1026.1020942</v>
      </c>
      <c r="H6" s="2">
        <f>以美元计价!H6*7.0863</f>
        <v>1241.25402375</v>
      </c>
      <c r="I6" s="2"/>
      <c r="J6" s="2"/>
      <c r="K6" s="2"/>
      <c r="L6" s="2"/>
      <c r="M6" s="2"/>
      <c r="N6" s="2"/>
      <c r="O6" s="7">
        <f>SUM(C6:N6)</f>
        <v>10064.73393513</v>
      </c>
      <c r="P6" s="12"/>
    </row>
    <row r="7" spans="1:16">
      <c r="A7" s="39" t="s">
        <v>2</v>
      </c>
      <c r="B7" s="40"/>
      <c r="C7" s="2">
        <v>9139.2038564399991</v>
      </c>
      <c r="D7" s="2">
        <v>7689.3658831500015</v>
      </c>
      <c r="E7" s="2">
        <v>11043.12405042</v>
      </c>
      <c r="F7" s="2">
        <f>以美元计价!F7*7.0686</f>
        <v>9743.9357446200011</v>
      </c>
      <c r="G7" s="2">
        <f>以美元计价!G7*7.0995</f>
        <v>9769.6872653999999</v>
      </c>
      <c r="H7" s="2">
        <f>以美元计价!H7*7.0863</f>
        <v>9574.6096013099996</v>
      </c>
      <c r="I7" s="2"/>
      <c r="J7" s="2"/>
      <c r="K7" s="2"/>
      <c r="L7" s="2"/>
      <c r="M7" s="2"/>
      <c r="N7" s="2"/>
      <c r="O7" s="7">
        <f>SUM(C7:N7)</f>
        <v>56959.92640134001</v>
      </c>
      <c r="P7" s="12"/>
    </row>
    <row r="8" spans="1:16">
      <c r="A8" s="39" t="s">
        <v>3</v>
      </c>
      <c r="B8" s="40"/>
      <c r="C8" s="2">
        <v>7868.1855621599998</v>
      </c>
      <c r="D8" s="2">
        <v>6688.9579437100001</v>
      </c>
      <c r="E8" s="2">
        <v>8934.3442087199983</v>
      </c>
      <c r="F8" s="2">
        <f>以美元计价!F8*7.0686</f>
        <v>8213.2431381000006</v>
      </c>
      <c r="G8" s="2">
        <f>以美元计价!G8*7.0995</f>
        <v>8458.9016107499992</v>
      </c>
      <c r="H8" s="2">
        <f>以美元计价!H8*7.0863</f>
        <v>7847.8327726500002</v>
      </c>
      <c r="I8" s="2"/>
      <c r="J8" s="2"/>
      <c r="K8" s="2"/>
      <c r="L8" s="2"/>
      <c r="M8" s="2"/>
      <c r="N8" s="2"/>
      <c r="O8" s="7">
        <f t="shared" ref="O8:O27" si="0">SUM(C8:N8)</f>
        <v>48011.46523609</v>
      </c>
      <c r="P8" s="12"/>
    </row>
    <row r="9" spans="1:16">
      <c r="A9" s="41" t="s">
        <v>4</v>
      </c>
      <c r="B9" s="42"/>
      <c r="C9" s="2">
        <v>6938.4406555799997</v>
      </c>
      <c r="D9" s="2">
        <v>5973.4869284999995</v>
      </c>
      <c r="E9" s="2">
        <v>7801.8080647499992</v>
      </c>
      <c r="F9" s="2">
        <f>以美元计价!F9*7.0686</f>
        <v>7122.4556634</v>
      </c>
      <c r="G9" s="2">
        <f>以美元计价!G9*7.0995</f>
        <v>7597.5178558500002</v>
      </c>
      <c r="H9" s="2">
        <f>以美元计价!H9*7.0863</f>
        <v>7030.948910699999</v>
      </c>
      <c r="I9" s="2"/>
      <c r="J9" s="2"/>
      <c r="K9" s="2"/>
      <c r="L9" s="2"/>
      <c r="M9" s="2"/>
      <c r="N9" s="2"/>
      <c r="O9" s="7">
        <f t="shared" si="0"/>
        <v>42464.658078779998</v>
      </c>
      <c r="P9" s="12"/>
    </row>
    <row r="10" spans="1:16">
      <c r="A10" s="41" t="s">
        <v>5</v>
      </c>
      <c r="B10" s="42"/>
      <c r="C10" s="2">
        <v>662.14805453999998</v>
      </c>
      <c r="D10" s="2">
        <v>565.24144970999998</v>
      </c>
      <c r="E10" s="2">
        <v>804.50684054999999</v>
      </c>
      <c r="F10" s="2">
        <f>以美元计价!F10*7.0686</f>
        <v>864.14200487999994</v>
      </c>
      <c r="G10" s="2">
        <f>以美元计价!G10*7.0995</f>
        <v>631.09372365000002</v>
      </c>
      <c r="H10" s="2">
        <f>以美元计价!H10*7.0863</f>
        <v>576.51018827999997</v>
      </c>
      <c r="I10" s="2"/>
      <c r="J10" s="2"/>
      <c r="K10" s="2"/>
      <c r="L10" s="2"/>
      <c r="M10" s="2"/>
      <c r="N10" s="2"/>
      <c r="O10" s="7">
        <f t="shared" si="0"/>
        <v>4103.6422616099999</v>
      </c>
      <c r="P10" s="12"/>
    </row>
    <row r="11" spans="1:16">
      <c r="A11" s="43" t="s">
        <v>6</v>
      </c>
      <c r="B11" s="44"/>
      <c r="C11" s="14">
        <v>267.59685203999999</v>
      </c>
      <c r="D11" s="14">
        <v>150.22956550000001</v>
      </c>
      <c r="E11" s="2">
        <v>328.02930341999996</v>
      </c>
      <c r="F11" s="2">
        <f>以美元计价!F11*7.0686</f>
        <v>226.64546981999999</v>
      </c>
      <c r="G11" s="2">
        <f>以美元计价!G11*7.0995</f>
        <v>230.29003125</v>
      </c>
      <c r="H11" s="2">
        <f>以美元计价!H11*7.0863</f>
        <v>240.37367367000002</v>
      </c>
      <c r="I11" s="2"/>
      <c r="J11" s="2"/>
      <c r="K11" s="2"/>
      <c r="L11" s="2"/>
      <c r="M11" s="2"/>
      <c r="N11" s="2"/>
      <c r="O11" s="7">
        <f t="shared" si="0"/>
        <v>1443.1648957</v>
      </c>
      <c r="P11" s="12"/>
    </row>
    <row r="12" spans="1:16">
      <c r="A12" s="45" t="s">
        <v>7</v>
      </c>
      <c r="B12" s="46"/>
      <c r="C12" s="14">
        <v>1271.01829428</v>
      </c>
      <c r="D12" s="14">
        <v>1000.4079394400001</v>
      </c>
      <c r="E12" s="2">
        <v>2108.7798416999999</v>
      </c>
      <c r="F12" s="2">
        <f>以美元计价!F12*7.0686</f>
        <v>1530.69260652</v>
      </c>
      <c r="G12" s="2">
        <f>以美元计价!G12*7.0995</f>
        <v>1310.78565465</v>
      </c>
      <c r="H12" s="2">
        <f>以美元计价!H12*7.0863</f>
        <v>1726.7768286599999</v>
      </c>
      <c r="I12" s="2"/>
      <c r="J12" s="2"/>
      <c r="K12" s="2"/>
      <c r="L12" s="2"/>
      <c r="M12" s="2"/>
      <c r="N12" s="2"/>
      <c r="O12" s="7">
        <f t="shared" si="0"/>
        <v>8948.4611652499989</v>
      </c>
      <c r="P12" s="12"/>
    </row>
    <row r="13" spans="1:16">
      <c r="A13" s="47" t="s">
        <v>8</v>
      </c>
      <c r="B13" s="48"/>
      <c r="C13" s="14">
        <v>731.72810591999996</v>
      </c>
      <c r="D13" s="14">
        <v>483.08961624000005</v>
      </c>
      <c r="E13" s="2">
        <v>914.69113595999988</v>
      </c>
      <c r="F13" s="2">
        <f>以美元计价!F13*7.0686</f>
        <v>761.02597493999997</v>
      </c>
      <c r="G13" s="2">
        <f>以美元计价!G13*7.0995</f>
        <v>468.83962079999998</v>
      </c>
      <c r="H13" s="2">
        <f>以美元计价!H13*7.0863</f>
        <v>633.25090101000001</v>
      </c>
      <c r="I13" s="2"/>
      <c r="J13" s="2"/>
      <c r="K13" s="2"/>
      <c r="L13" s="2"/>
      <c r="M13" s="2"/>
      <c r="N13" s="2"/>
      <c r="O13" s="7">
        <f t="shared" si="0"/>
        <v>3992.6253548699997</v>
      </c>
      <c r="P13" s="12"/>
    </row>
    <row r="14" spans="1:16">
      <c r="A14" s="47" t="s">
        <v>9</v>
      </c>
      <c r="B14" s="48"/>
      <c r="C14" s="14">
        <v>372.25918925999997</v>
      </c>
      <c r="D14" s="14">
        <v>391.84639431000005</v>
      </c>
      <c r="E14" s="2">
        <v>970.95392036999988</v>
      </c>
      <c r="F14" s="2">
        <f>以美元计价!F14*7.0686</f>
        <v>599.09141754000007</v>
      </c>
      <c r="G14" s="2">
        <f>以美元计价!G14*7.0995</f>
        <v>638.89181444999997</v>
      </c>
      <c r="H14" s="2">
        <f>以美元计价!H14*7.0863</f>
        <v>911.67587978999995</v>
      </c>
      <c r="I14" s="2"/>
      <c r="J14" s="2"/>
      <c r="K14" s="2"/>
      <c r="L14" s="2"/>
      <c r="M14" s="2"/>
      <c r="N14" s="2"/>
      <c r="O14" s="7">
        <f t="shared" si="0"/>
        <v>3884.7186157199994</v>
      </c>
      <c r="P14" s="12"/>
    </row>
    <row r="15" spans="1:16">
      <c r="A15" s="49" t="s">
        <v>12</v>
      </c>
      <c r="B15" s="50"/>
      <c r="C15" s="14">
        <v>9625.0702728600008</v>
      </c>
      <c r="D15" s="14">
        <v>9359.2424961000015</v>
      </c>
      <c r="E15" s="2">
        <v>12583.863562410001</v>
      </c>
      <c r="F15" s="2">
        <f>以美元计价!F15*7.0686</f>
        <v>10067.99359104</v>
      </c>
      <c r="G15" s="2">
        <f>以美元计价!G15*7.0995</f>
        <v>9102.8503990499994</v>
      </c>
      <c r="H15" s="2">
        <f>以美元计价!H15*7.0863</f>
        <v>10755.364338810001</v>
      </c>
      <c r="I15" s="2"/>
      <c r="J15" s="2"/>
      <c r="K15" s="2"/>
      <c r="L15" s="2"/>
      <c r="M15" s="2"/>
      <c r="N15" s="2"/>
      <c r="O15" s="7">
        <f>SUM(C15:N15)</f>
        <v>61494.384660270007</v>
      </c>
      <c r="P15" s="12"/>
    </row>
    <row r="16" spans="1:16">
      <c r="A16" s="49" t="s">
        <v>1</v>
      </c>
      <c r="B16" s="50"/>
      <c r="C16" s="14">
        <v>1058.9211259200001</v>
      </c>
      <c r="D16" s="14">
        <v>1712.82961262</v>
      </c>
      <c r="E16" s="2">
        <v>2356.8096768300002</v>
      </c>
      <c r="F16" s="2">
        <f>以美元计价!F16*7.0686</f>
        <v>1173.2518828799998</v>
      </c>
      <c r="G16" s="2">
        <f>以美元计价!G16*7.0995</f>
        <v>762.07239915000002</v>
      </c>
      <c r="H16" s="2">
        <f>以美元计价!H16*7.0863</f>
        <v>964.70833172999994</v>
      </c>
      <c r="I16" s="2"/>
      <c r="J16" s="2"/>
      <c r="K16" s="2"/>
      <c r="L16" s="2"/>
      <c r="M16" s="2"/>
      <c r="N16" s="2"/>
      <c r="O16" s="7">
        <f>SUM(C16:N16)</f>
        <v>8028.593029130001</v>
      </c>
      <c r="P16" s="12"/>
    </row>
    <row r="17" spans="1:16">
      <c r="A17" s="49" t="s">
        <v>2</v>
      </c>
      <c r="B17" s="50"/>
      <c r="C17" s="14">
        <v>8566.1491469400007</v>
      </c>
      <c r="D17" s="14">
        <v>7646.4128834800013</v>
      </c>
      <c r="E17" s="2">
        <v>10227.053885579999</v>
      </c>
      <c r="F17" s="2">
        <f>以美元计价!F17*7.0686</f>
        <v>8894.7417081599997</v>
      </c>
      <c r="G17" s="2">
        <f>以美元计价!G17*7.0995</f>
        <v>8340.7779999000013</v>
      </c>
      <c r="H17" s="2">
        <f>以美元计价!H17*7.0863</f>
        <v>9790.6560070800006</v>
      </c>
      <c r="I17" s="2"/>
      <c r="J17" s="2"/>
      <c r="K17" s="2"/>
      <c r="L17" s="2"/>
      <c r="M17" s="2"/>
      <c r="N17" s="2"/>
      <c r="O17" s="7">
        <f t="shared" si="0"/>
        <v>53465.791631140004</v>
      </c>
      <c r="P17" s="12"/>
    </row>
    <row r="18" spans="1:16">
      <c r="A18" s="45" t="s">
        <v>3</v>
      </c>
      <c r="B18" s="46"/>
      <c r="C18" s="14">
        <v>7650.1657159200004</v>
      </c>
      <c r="D18" s="14">
        <v>6705.1073597899995</v>
      </c>
      <c r="E18" s="2">
        <v>8582.6252011499982</v>
      </c>
      <c r="F18" s="2">
        <f>以美元计价!F18*7.0686</f>
        <v>7594.4176030799999</v>
      </c>
      <c r="G18" s="2">
        <f>以美元计价!G18*7.0995</f>
        <v>7140.8212198499996</v>
      </c>
      <c r="H18" s="2">
        <f>以美元计价!H18*7.0863</f>
        <v>8265.3242630399982</v>
      </c>
      <c r="I18" s="2"/>
      <c r="J18" s="2"/>
      <c r="K18" s="2"/>
      <c r="L18" s="2"/>
      <c r="M18" s="2"/>
      <c r="N18" s="2"/>
      <c r="O18" s="7">
        <f t="shared" si="0"/>
        <v>45938.461362829992</v>
      </c>
      <c r="P18" s="12"/>
    </row>
    <row r="19" spans="1:16">
      <c r="A19" s="47" t="s">
        <v>4</v>
      </c>
      <c r="B19" s="48"/>
      <c r="C19" s="14">
        <v>5709.0817110600001</v>
      </c>
      <c r="D19" s="14">
        <v>5403.4893163300003</v>
      </c>
      <c r="E19" s="2">
        <v>6496.1810657100004</v>
      </c>
      <c r="F19" s="2">
        <f>以美元计价!F19*7.0686</f>
        <v>6136.5768155999995</v>
      </c>
      <c r="G19" s="2">
        <f>以美元计价!G19*7.0995</f>
        <v>5662.71951885</v>
      </c>
      <c r="H19" s="2">
        <f>以美元计价!H19*7.0863</f>
        <v>6379.3175647499993</v>
      </c>
      <c r="I19" s="2"/>
      <c r="J19" s="2"/>
      <c r="K19" s="2"/>
      <c r="L19" s="2"/>
      <c r="M19" s="2"/>
      <c r="N19" s="2"/>
      <c r="O19" s="7">
        <f t="shared" si="0"/>
        <v>35787.365992300001</v>
      </c>
      <c r="P19" s="12"/>
    </row>
    <row r="20" spans="1:16">
      <c r="A20" s="47" t="s">
        <v>5</v>
      </c>
      <c r="B20" s="48"/>
      <c r="C20" s="14">
        <v>1706.7128084999999</v>
      </c>
      <c r="D20" s="14">
        <v>1207.06466671</v>
      </c>
      <c r="E20" s="2">
        <v>1766.0122256699999</v>
      </c>
      <c r="F20" s="2">
        <f>以美元计价!F20*7.0686</f>
        <v>1090.64044782</v>
      </c>
      <c r="G20" s="2">
        <f>以美元计价!G20*7.0995</f>
        <v>1046.4009846000001</v>
      </c>
      <c r="H20" s="2">
        <f>以美元计价!H20*7.0863</f>
        <v>1051.61471493</v>
      </c>
      <c r="I20" s="2"/>
      <c r="J20" s="2"/>
      <c r="K20" s="2"/>
      <c r="L20" s="2"/>
      <c r="M20" s="2"/>
      <c r="N20" s="2"/>
      <c r="O20" s="7">
        <f t="shared" si="0"/>
        <v>7868.4458482299997</v>
      </c>
      <c r="P20" s="12"/>
    </row>
    <row r="21" spans="1:16">
      <c r="A21" s="47" t="s">
        <v>6</v>
      </c>
      <c r="B21" s="48"/>
      <c r="C21" s="14">
        <v>234.37119636</v>
      </c>
      <c r="D21" s="14">
        <v>94.553376750000012</v>
      </c>
      <c r="E21" s="2">
        <v>320.43190977</v>
      </c>
      <c r="F21" s="2">
        <f>以美元计价!F21*7.0686</f>
        <v>367.20033966</v>
      </c>
      <c r="G21" s="2">
        <f>以美元计价!G21*7.0995</f>
        <v>431.70071640000003</v>
      </c>
      <c r="H21" s="2">
        <f>以美元计价!H21*7.0863</f>
        <v>834.39198336000004</v>
      </c>
      <c r="I21" s="2"/>
      <c r="J21" s="2"/>
      <c r="K21" s="2"/>
      <c r="L21" s="2"/>
      <c r="M21" s="2"/>
      <c r="N21" s="2"/>
      <c r="O21" s="7">
        <f t="shared" si="0"/>
        <v>2282.6495223000002</v>
      </c>
      <c r="P21" s="12"/>
    </row>
    <row r="22" spans="1:16">
      <c r="A22" s="52" t="s">
        <v>7</v>
      </c>
      <c r="B22" s="53"/>
      <c r="C22" s="2">
        <v>915.98343102000001</v>
      </c>
      <c r="D22" s="2">
        <v>941.30552368999997</v>
      </c>
      <c r="E22" s="2">
        <v>1644.42868443</v>
      </c>
      <c r="F22" s="2">
        <f>以美元计价!F22*7.0686</f>
        <v>1300.32410508</v>
      </c>
      <c r="G22" s="2">
        <f>以美元计价!G22*7.0995</f>
        <v>1199.9567800500001</v>
      </c>
      <c r="H22" s="2">
        <f>以美元计价!H22*7.0863</f>
        <v>1525.3317440399999</v>
      </c>
      <c r="I22" s="2"/>
      <c r="J22" s="2"/>
      <c r="K22" s="2"/>
      <c r="L22" s="2"/>
      <c r="M22" s="2"/>
      <c r="N22" s="2"/>
      <c r="O22" s="7">
        <f>SUM(C22:N22)</f>
        <v>7527.3302683099992</v>
      </c>
      <c r="P22" s="12"/>
    </row>
    <row r="23" spans="1:16">
      <c r="A23" s="54" t="s">
        <v>8</v>
      </c>
      <c r="B23" s="55"/>
      <c r="C23" s="2">
        <v>355.52738213999999</v>
      </c>
      <c r="D23" s="2">
        <v>249.5342101</v>
      </c>
      <c r="E23" s="2">
        <v>448.85205351000002</v>
      </c>
      <c r="F23" s="2">
        <f>以美元计价!F23*7.0686</f>
        <v>492.06786552000005</v>
      </c>
      <c r="G23" s="2">
        <f>以美元计价!G23*7.0995</f>
        <v>529.63831889999994</v>
      </c>
      <c r="H23" s="2">
        <f>以美元计价!H23*7.0863</f>
        <v>718.37649701999999</v>
      </c>
      <c r="I23" s="2"/>
      <c r="J23" s="2"/>
      <c r="K23" s="2"/>
      <c r="L23" s="2"/>
      <c r="M23" s="2"/>
      <c r="N23" s="2"/>
      <c r="O23" s="7">
        <f t="shared" si="0"/>
        <v>2793.9963271899996</v>
      </c>
      <c r="P23" s="12"/>
    </row>
    <row r="24" spans="1:16">
      <c r="A24" s="54" t="s">
        <v>9</v>
      </c>
      <c r="B24" s="55"/>
      <c r="C24" s="2">
        <v>259.33678469999995</v>
      </c>
      <c r="D24" s="2">
        <v>378.85540014000003</v>
      </c>
      <c r="E24" s="2">
        <v>846.80823086999999</v>
      </c>
      <c r="F24" s="2">
        <f>以美元计价!F24*7.0686</f>
        <v>528.09864029999994</v>
      </c>
      <c r="G24" s="2">
        <f>以美元计价!G24*7.0995</f>
        <v>253.40529329999998</v>
      </c>
      <c r="H24" s="2">
        <f>以美元计价!H24*7.0863</f>
        <v>409.42302920999998</v>
      </c>
      <c r="I24" s="2"/>
      <c r="J24" s="2"/>
      <c r="K24" s="2"/>
      <c r="L24" s="2"/>
      <c r="M24" s="2"/>
      <c r="N24" s="2"/>
      <c r="O24" s="7">
        <f t="shared" si="0"/>
        <v>2675.9273785199998</v>
      </c>
      <c r="P24" s="12"/>
    </row>
    <row r="25" spans="1:16">
      <c r="A25" s="33" t="s">
        <v>21</v>
      </c>
      <c r="B25" s="8" t="s">
        <v>13</v>
      </c>
      <c r="C25" s="2">
        <v>992.00289006000003</v>
      </c>
      <c r="D25" s="2">
        <v>1585.95013374</v>
      </c>
      <c r="E25" s="2">
        <v>2249.5724829899996</v>
      </c>
      <c r="F25" s="2">
        <f>以美元计价!F25*7.0686</f>
        <v>911.48112594000008</v>
      </c>
      <c r="G25" s="2">
        <f>以美元计价!G25*7.0995</f>
        <v>1258.3409382</v>
      </c>
      <c r="H25" s="2">
        <f>以美元计价!H25*7.0863</f>
        <v>1042.6866855599999</v>
      </c>
      <c r="I25" s="2"/>
      <c r="J25" s="2"/>
      <c r="K25" s="2"/>
      <c r="L25" s="2"/>
      <c r="M25" s="2"/>
      <c r="N25" s="2"/>
      <c r="O25" s="7">
        <f t="shared" si="0"/>
        <v>8040.0342564900002</v>
      </c>
      <c r="P25" s="12"/>
    </row>
    <row r="26" spans="1:16">
      <c r="A26" s="33"/>
      <c r="B26" s="8" t="s">
        <v>10</v>
      </c>
      <c r="C26" s="2">
        <v>369.79106094000002</v>
      </c>
      <c r="D26" s="2">
        <v>485.03906947999997</v>
      </c>
      <c r="E26" s="2">
        <v>1084.48990398</v>
      </c>
      <c r="F26" s="2">
        <f>以美元计价!F26*7.0686</f>
        <v>618.73929810000004</v>
      </c>
      <c r="G26" s="2">
        <f>以美元计价!G26*7.0995</f>
        <v>716.94584729999997</v>
      </c>
      <c r="H26" s="2">
        <f>以美元计价!H26*7.0863</f>
        <v>660.81093897000005</v>
      </c>
      <c r="I26" s="2"/>
      <c r="J26" s="2"/>
      <c r="K26" s="2"/>
      <c r="L26" s="2"/>
      <c r="M26" s="2"/>
      <c r="N26" s="2"/>
      <c r="O26" s="7">
        <f t="shared" si="0"/>
        <v>3935.8161187699998</v>
      </c>
      <c r="P26" s="12"/>
    </row>
    <row r="27" spans="1:16">
      <c r="A27" s="33"/>
      <c r="B27" s="8" t="s">
        <v>14</v>
      </c>
      <c r="C27" s="2">
        <v>622.21182912000006</v>
      </c>
      <c r="D27" s="2">
        <v>1100.9110642600001</v>
      </c>
      <c r="E27" s="2">
        <v>1165.08257901</v>
      </c>
      <c r="F27" s="2">
        <f>以美元计价!F27*7.0686</f>
        <v>292.74182783999998</v>
      </c>
      <c r="G27" s="2">
        <f>以美元计价!G27*7.0995</f>
        <v>541.39509090000001</v>
      </c>
      <c r="H27" s="2">
        <f>以美元计价!H27*7.0863</f>
        <v>381.87574658999995</v>
      </c>
      <c r="I27" s="2"/>
      <c r="J27" s="2"/>
      <c r="K27" s="2"/>
      <c r="L27" s="2"/>
      <c r="M27" s="2"/>
      <c r="N27" s="2"/>
      <c r="O27" s="7">
        <f t="shared" si="0"/>
        <v>4104.2181377200004</v>
      </c>
      <c r="P27" s="12"/>
    </row>
    <row r="28" spans="1:16">
      <c r="A28" s="18" t="s">
        <v>18</v>
      </c>
      <c r="B28" s="8" t="s">
        <v>14</v>
      </c>
      <c r="C28" s="2">
        <v>41.784554699999994</v>
      </c>
      <c r="D28" s="2">
        <v>18.289759109999999</v>
      </c>
      <c r="E28" s="2">
        <v>154.68882471000001</v>
      </c>
      <c r="F28" s="2">
        <f>以美元计价!F28*7.0686</f>
        <v>-139.77308268000002</v>
      </c>
      <c r="G28" s="2">
        <f>以美元计价!G28*7.0995</f>
        <v>-14.996983800000001</v>
      </c>
      <c r="H28" s="2">
        <f>以美元计价!H28*7.0863</f>
        <v>-166.41679508999999</v>
      </c>
      <c r="I28" s="2"/>
      <c r="J28" s="2"/>
      <c r="K28" s="2"/>
      <c r="L28" s="2"/>
      <c r="M28" s="2"/>
      <c r="N28" s="2"/>
      <c r="O28" s="7">
        <f>SUM(C28:N28)</f>
        <v>-106.42372305000004</v>
      </c>
      <c r="P28" s="12"/>
    </row>
    <row r="29" spans="1:16">
      <c r="A29" s="17" t="s">
        <v>19</v>
      </c>
      <c r="B29" s="8" t="s">
        <v>14</v>
      </c>
      <c r="C29" s="2">
        <v>-148.99595382000001</v>
      </c>
      <c r="D29" s="2">
        <v>-24.649255960000001</v>
      </c>
      <c r="E29" s="2">
        <v>-260.53555877999997</v>
      </c>
      <c r="F29" s="2">
        <f>以美元计价!F29*7.0686</f>
        <v>-79.581833099999997</v>
      </c>
      <c r="G29" s="2">
        <f>以美元计价!G29*7.0995</f>
        <v>-100.58855579999999</v>
      </c>
      <c r="H29" s="2">
        <f>以美元计价!H29*7.0863</f>
        <v>26.341902989999998</v>
      </c>
      <c r="I29" s="2"/>
      <c r="J29" s="2"/>
      <c r="K29" s="2"/>
      <c r="L29" s="2"/>
      <c r="M29" s="2"/>
      <c r="N29" s="2"/>
      <c r="O29" s="7">
        <f>SUM(C29:N29)</f>
        <v>-588.00925446999997</v>
      </c>
      <c r="P29" s="12"/>
    </row>
    <row r="30" spans="1:16" s="13" customFormat="1" ht="12" customHeight="1">
      <c r="A30" s="34" t="s">
        <v>17</v>
      </c>
      <c r="B30" s="8" t="s">
        <v>13</v>
      </c>
      <c r="C30" s="2">
        <v>5004.18371372</v>
      </c>
      <c r="D30" s="2">
        <v>5492.7855336999992</v>
      </c>
      <c r="E30" s="2">
        <v>6332.6453757599993</v>
      </c>
      <c r="F30" s="2">
        <f>以美元计价!F30*7.0571</f>
        <v>5974.73634167</v>
      </c>
      <c r="G30" s="2">
        <f>以美元计价!G30*7.1316</f>
        <v>6114.8813065200002</v>
      </c>
      <c r="H30" s="2">
        <f>以美元计价!H30*7.071</f>
        <v>5808.5316393000003</v>
      </c>
      <c r="I30" s="2"/>
      <c r="J30" s="2"/>
      <c r="K30" s="2"/>
      <c r="L30" s="2"/>
      <c r="M30" s="2"/>
      <c r="N30" s="2"/>
      <c r="O30" s="10" t="s">
        <v>20</v>
      </c>
      <c r="P30" s="12"/>
    </row>
    <row r="31" spans="1:16" s="13" customFormat="1">
      <c r="A31" s="34"/>
      <c r="B31" s="8" t="s">
        <v>10</v>
      </c>
      <c r="C31" s="2">
        <v>4093.1594842</v>
      </c>
      <c r="D31" s="2">
        <v>4213.4700581799998</v>
      </c>
      <c r="E31" s="2">
        <v>4777.220072789999</v>
      </c>
      <c r="F31" s="2">
        <f>以美元计价!F31*7.0571</f>
        <v>4594.5595347899998</v>
      </c>
      <c r="G31" s="2">
        <f>以美元计价!G31*7.1316</f>
        <v>4849.8296036399997</v>
      </c>
      <c r="H31" s="2">
        <f>以美元计价!H31*7.071</f>
        <v>4644.1161284999998</v>
      </c>
      <c r="I31" s="2"/>
      <c r="J31" s="2"/>
      <c r="K31" s="2"/>
      <c r="L31" s="2"/>
      <c r="M31" s="2"/>
      <c r="N31" s="2"/>
      <c r="O31" s="10" t="s">
        <v>20</v>
      </c>
      <c r="P31" s="12"/>
    </row>
    <row r="32" spans="1:16" s="13" customFormat="1">
      <c r="A32" s="34"/>
      <c r="B32" s="8" t="s">
        <v>14</v>
      </c>
      <c r="C32" s="2">
        <v>911.02422951999995</v>
      </c>
      <c r="D32" s="2">
        <v>1279.3154755199998</v>
      </c>
      <c r="E32" s="2">
        <v>1555.4253029699998</v>
      </c>
      <c r="F32" s="2">
        <f>以美元计价!F32*7.0571</f>
        <v>1380.17680688</v>
      </c>
      <c r="G32" s="2">
        <f>以美元计价!G32*7.1316</f>
        <v>1265.05170288</v>
      </c>
      <c r="H32" s="2">
        <f>以美元计价!H32*7.071</f>
        <v>1164.4155108</v>
      </c>
      <c r="I32" s="2"/>
      <c r="J32" s="2"/>
      <c r="K32" s="2"/>
      <c r="L32" s="2"/>
      <c r="M32" s="2"/>
      <c r="N32" s="2"/>
      <c r="O32" s="10" t="s">
        <v>20</v>
      </c>
      <c r="P32" s="12"/>
    </row>
    <row r="33" spans="1:16" ht="12" customHeight="1">
      <c r="A33" s="34" t="s">
        <v>16</v>
      </c>
      <c r="B33" s="34"/>
      <c r="C33" s="2">
        <v>-2558.6331984000003</v>
      </c>
      <c r="D33" s="2">
        <v>-2599.0828554799996</v>
      </c>
      <c r="E33" s="2">
        <v>-2673.5709871200002</v>
      </c>
      <c r="F33" s="2">
        <f>以美元计价!F33*7.0571</f>
        <v>-2934.9130993899998</v>
      </c>
      <c r="G33" s="2">
        <f>以美元计价!G33*7.1316</f>
        <v>-3053.1941420399999</v>
      </c>
      <c r="H33" s="2">
        <f>以美元计价!H33*7.071</f>
        <v>-3206.2742399999997</v>
      </c>
      <c r="I33" s="2"/>
      <c r="J33" s="2"/>
      <c r="K33" s="2"/>
      <c r="L33" s="2"/>
      <c r="M33" s="2"/>
      <c r="N33" s="2"/>
      <c r="O33" s="10" t="s">
        <v>20</v>
      </c>
      <c r="P33" s="12"/>
    </row>
    <row r="34" spans="1:16"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</row>
    <row r="35" spans="1:16">
      <c r="G35" s="9"/>
      <c r="J35" s="12"/>
    </row>
    <row r="36" spans="1:16"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</row>
    <row r="37" spans="1:16"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6"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1:16">
      <c r="G39" s="9"/>
      <c r="J39" s="12"/>
    </row>
    <row r="40" spans="1:16">
      <c r="G40" s="9"/>
      <c r="J40" s="12"/>
    </row>
    <row r="41" spans="1:16">
      <c r="G41" s="9"/>
      <c r="J41" s="12"/>
    </row>
    <row r="42" spans="1:16">
      <c r="G42" s="9"/>
      <c r="J42" s="12"/>
    </row>
    <row r="43" spans="1:16">
      <c r="G43" s="9"/>
      <c r="J43" s="12"/>
    </row>
    <row r="44" spans="1:16">
      <c r="G44" s="9"/>
      <c r="J44" s="12"/>
    </row>
    <row r="45" spans="1:16">
      <c r="G45" s="9"/>
      <c r="J45" s="12"/>
    </row>
    <row r="46" spans="1:16">
      <c r="G46" s="9"/>
      <c r="J46" s="12"/>
    </row>
    <row r="47" spans="1:16">
      <c r="G47" s="9"/>
      <c r="J47" s="12"/>
    </row>
    <row r="48" spans="1:16">
      <c r="G48" s="9"/>
      <c r="J48" s="12"/>
    </row>
    <row r="49" spans="7:10">
      <c r="G49" s="9"/>
      <c r="J49" s="12"/>
    </row>
    <row r="50" spans="7:10">
      <c r="G50" s="9"/>
      <c r="J50" s="12"/>
    </row>
    <row r="51" spans="7:10">
      <c r="G51" s="9"/>
      <c r="J51" s="12"/>
    </row>
    <row r="52" spans="7:10">
      <c r="G52" s="9"/>
      <c r="J52" s="12"/>
    </row>
    <row r="53" spans="7:10">
      <c r="G53" s="9"/>
      <c r="J53" s="12"/>
    </row>
    <row r="54" spans="7:10">
      <c r="G54" s="9"/>
      <c r="J54" s="12"/>
    </row>
    <row r="55" spans="7:10">
      <c r="G55" s="9"/>
      <c r="J55" s="12"/>
    </row>
    <row r="56" spans="7:10">
      <c r="J56" s="12"/>
    </row>
    <row r="57" spans="7:10">
      <c r="J57" s="12"/>
    </row>
    <row r="58" spans="7:10">
      <c r="J58" s="12"/>
    </row>
    <row r="59" spans="7:10">
      <c r="J59" s="12"/>
    </row>
    <row r="60" spans="7:10">
      <c r="J60" s="12"/>
    </row>
    <row r="61" spans="7:10">
      <c r="J61" s="12"/>
    </row>
    <row r="62" spans="7:10">
      <c r="J62" s="12"/>
    </row>
  </sheetData>
  <mergeCells count="26">
    <mergeCell ref="A1:D1"/>
    <mergeCell ref="A16:B16"/>
    <mergeCell ref="A22:B22"/>
    <mergeCell ref="A23:B23"/>
    <mergeCell ref="A24:B24"/>
    <mergeCell ref="A17:B17"/>
    <mergeCell ref="A18:B18"/>
    <mergeCell ref="A19:B19"/>
    <mergeCell ref="A20:B20"/>
    <mergeCell ref="A21:B21"/>
    <mergeCell ref="A25:A27"/>
    <mergeCell ref="A33:B33"/>
    <mergeCell ref="A2:N2"/>
    <mergeCell ref="A30:A3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0"/>
  <sheetViews>
    <sheetView workbookViewId="0">
      <pane xSplit="2" ySplit="4" topLeftCell="E5" activePane="bottomRight" state="frozen"/>
      <selection pane="topRight" activeCell="C1" sqref="C1"/>
      <selection pane="bottomLeft" activeCell="A5" sqref="A5"/>
      <selection pane="bottomRight" activeCell="J19" sqref="J19"/>
    </sheetView>
  </sheetViews>
  <sheetFormatPr defaultRowHeight="12"/>
  <cols>
    <col min="1" max="1" width="20.125" style="1" customWidth="1"/>
    <col min="2" max="2" width="8.875" style="1" customWidth="1"/>
    <col min="3" max="5" width="9.125" style="1" customWidth="1"/>
    <col min="6" max="6" width="9.25" style="1" customWidth="1"/>
    <col min="7" max="7" width="10.25" style="1" customWidth="1"/>
    <col min="8" max="8" width="9.25" style="4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6" width="9.375" style="1" bestFit="1" customWidth="1"/>
    <col min="17" max="16384" width="9" style="1"/>
  </cols>
  <sheetData>
    <row r="1" spans="1:16" ht="30" customHeight="1"/>
    <row r="2" spans="1:16" ht="18.75">
      <c r="A2" s="35" t="s">
        <v>30</v>
      </c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6">
      <c r="A3" s="3" t="s">
        <v>29</v>
      </c>
      <c r="B3" s="3"/>
      <c r="C3" s="4"/>
      <c r="D3" s="4"/>
      <c r="E3" s="4"/>
      <c r="F3" s="4"/>
      <c r="G3" s="4"/>
      <c r="I3" s="4"/>
      <c r="J3" s="4"/>
      <c r="K3" s="4"/>
      <c r="L3" s="4"/>
      <c r="M3" s="4"/>
      <c r="N3" s="4"/>
      <c r="O3" s="4"/>
    </row>
    <row r="4" spans="1:16">
      <c r="A4" s="37" t="s">
        <v>0</v>
      </c>
      <c r="B4" s="38"/>
      <c r="C4" s="5">
        <v>43831</v>
      </c>
      <c r="D4" s="5">
        <v>43863</v>
      </c>
      <c r="E4" s="5">
        <v>43893</v>
      </c>
      <c r="F4" s="5">
        <v>43925</v>
      </c>
      <c r="G4" s="5">
        <v>43956</v>
      </c>
      <c r="H4" s="5">
        <v>43988</v>
      </c>
      <c r="I4" s="5">
        <v>44019</v>
      </c>
      <c r="J4" s="5">
        <v>44051</v>
      </c>
      <c r="K4" s="5">
        <v>44083</v>
      </c>
      <c r="L4" s="5">
        <v>44114</v>
      </c>
      <c r="M4" s="5">
        <v>44146</v>
      </c>
      <c r="N4" s="5">
        <v>44177</v>
      </c>
      <c r="O4" s="5" t="s">
        <v>11</v>
      </c>
    </row>
    <row r="5" spans="1:16">
      <c r="A5" s="39" t="s">
        <v>15</v>
      </c>
      <c r="B5" s="40"/>
      <c r="C5" s="2">
        <v>1455.2837999999999</v>
      </c>
      <c r="D5" s="2">
        <v>1479.1791000000001</v>
      </c>
      <c r="E5" s="2">
        <v>1980.6874</v>
      </c>
      <c r="F5" s="2">
        <v>1572.4445000000001</v>
      </c>
      <c r="G5" s="6">
        <v>1520.6407999999999</v>
      </c>
      <c r="H5" s="2">
        <v>1526.3062</v>
      </c>
      <c r="I5" s="2"/>
      <c r="J5" s="2"/>
      <c r="K5" s="2"/>
      <c r="L5" s="2"/>
      <c r="M5" s="2"/>
      <c r="N5" s="2"/>
      <c r="O5" s="7">
        <f>SUM(C5:N5)</f>
        <v>9534.5418000000009</v>
      </c>
      <c r="P5" s="31"/>
    </row>
    <row r="6" spans="1:16">
      <c r="A6" s="39" t="s">
        <v>1</v>
      </c>
      <c r="B6" s="40"/>
      <c r="C6" s="2">
        <v>134.0932</v>
      </c>
      <c r="D6" s="2">
        <v>379.48860000000002</v>
      </c>
      <c r="E6" s="2">
        <v>405.7756</v>
      </c>
      <c r="F6" s="2">
        <v>193.96279999999999</v>
      </c>
      <c r="G6" s="6">
        <v>144.5316</v>
      </c>
      <c r="H6" s="2">
        <v>175.16249999999999</v>
      </c>
      <c r="I6" s="2"/>
      <c r="J6" s="2"/>
      <c r="K6" s="2"/>
      <c r="L6" s="2"/>
      <c r="M6" s="2"/>
      <c r="N6" s="2"/>
      <c r="O6" s="7">
        <f t="shared" ref="O6:O28" si="0">SUM(C6:N6)</f>
        <v>1433.0143</v>
      </c>
    </row>
    <row r="7" spans="1:16">
      <c r="A7" s="39" t="s">
        <v>2</v>
      </c>
      <c r="B7" s="40"/>
      <c r="C7" s="2">
        <v>1321.1905999999999</v>
      </c>
      <c r="D7" s="2">
        <v>1099.6905000000002</v>
      </c>
      <c r="E7" s="2">
        <v>1574.9118000000001</v>
      </c>
      <c r="F7" s="2">
        <v>1378.4817</v>
      </c>
      <c r="G7" s="6">
        <v>1376.1091999999999</v>
      </c>
      <c r="H7" s="2">
        <v>1351.1437000000001</v>
      </c>
      <c r="I7" s="2"/>
      <c r="J7" s="2"/>
      <c r="K7" s="2"/>
      <c r="L7" s="2"/>
      <c r="M7" s="2"/>
      <c r="N7" s="2"/>
      <c r="O7" s="7">
        <f t="shared" si="0"/>
        <v>8101.5275000000001</v>
      </c>
    </row>
    <row r="8" spans="1:16">
      <c r="A8" s="39" t="s">
        <v>3</v>
      </c>
      <c r="B8" s="40"/>
      <c r="C8" s="2">
        <v>1137.4484</v>
      </c>
      <c r="D8" s="2">
        <v>956.61770000000001</v>
      </c>
      <c r="E8" s="2">
        <v>1274.1687999999999</v>
      </c>
      <c r="F8" s="2">
        <v>1161.9335000000001</v>
      </c>
      <c r="G8" s="6">
        <v>1191.4784999999999</v>
      </c>
      <c r="H8" s="2">
        <v>1107.4655</v>
      </c>
      <c r="I8" s="2"/>
      <c r="J8" s="2"/>
      <c r="K8" s="2"/>
      <c r="L8" s="2"/>
      <c r="M8" s="2"/>
      <c r="N8" s="2"/>
      <c r="O8" s="7">
        <f t="shared" si="0"/>
        <v>6829.1124000000009</v>
      </c>
    </row>
    <row r="9" spans="1:16">
      <c r="A9" s="41" t="s">
        <v>4</v>
      </c>
      <c r="B9" s="42"/>
      <c r="C9" s="2">
        <v>1003.0417</v>
      </c>
      <c r="D9" s="2">
        <v>854.29499999999996</v>
      </c>
      <c r="E9" s="2">
        <v>1112.6524999999999</v>
      </c>
      <c r="F9" s="2">
        <v>1007.619</v>
      </c>
      <c r="G9" s="6">
        <v>1070.1483000000001</v>
      </c>
      <c r="H9" s="2">
        <v>992.18899999999996</v>
      </c>
      <c r="I9" s="2"/>
      <c r="J9" s="2"/>
      <c r="K9" s="2"/>
      <c r="L9" s="2"/>
      <c r="M9" s="2"/>
      <c r="N9" s="2"/>
      <c r="O9" s="7">
        <f t="shared" si="0"/>
        <v>6039.9455000000007</v>
      </c>
    </row>
    <row r="10" spans="1:16">
      <c r="A10" s="41" t="s">
        <v>5</v>
      </c>
      <c r="B10" s="42"/>
      <c r="C10" s="2">
        <v>95.722099999999998</v>
      </c>
      <c r="D10" s="2">
        <v>80.837699999999998</v>
      </c>
      <c r="E10" s="2">
        <v>114.7345</v>
      </c>
      <c r="F10" s="2">
        <v>122.2508</v>
      </c>
      <c r="G10" s="6">
        <v>88.892700000000005</v>
      </c>
      <c r="H10" s="2">
        <v>81.355599999999995</v>
      </c>
      <c r="I10" s="2"/>
      <c r="J10" s="2"/>
      <c r="K10" s="2"/>
      <c r="L10" s="2"/>
      <c r="M10" s="2"/>
      <c r="N10" s="2"/>
      <c r="O10" s="7">
        <f t="shared" si="0"/>
        <v>583.79340000000002</v>
      </c>
    </row>
    <row r="11" spans="1:16" s="24" customFormat="1">
      <c r="A11" s="43" t="s">
        <v>6</v>
      </c>
      <c r="B11" s="44"/>
      <c r="C11" s="14">
        <v>38.684600000000003</v>
      </c>
      <c r="D11" s="2">
        <v>21.484999999999999</v>
      </c>
      <c r="E11" s="2">
        <v>46.781799999999997</v>
      </c>
      <c r="F11" s="2">
        <v>32.063699999999997</v>
      </c>
      <c r="G11" s="2">
        <v>32.4375</v>
      </c>
      <c r="H11" s="2">
        <v>33.920900000000003</v>
      </c>
      <c r="I11" s="2"/>
      <c r="J11" s="2"/>
      <c r="K11" s="2"/>
      <c r="L11" s="2"/>
      <c r="M11" s="2"/>
      <c r="N11" s="2"/>
      <c r="O11" s="7">
        <f>SUM(C11:N11)</f>
        <v>205.37350000000004</v>
      </c>
    </row>
    <row r="12" spans="1:16" s="24" customFormat="1">
      <c r="A12" s="45" t="s">
        <v>7</v>
      </c>
      <c r="B12" s="46"/>
      <c r="C12" s="14">
        <v>183.7422</v>
      </c>
      <c r="D12" s="2">
        <v>143.0728</v>
      </c>
      <c r="E12" s="2">
        <v>300.74299999999999</v>
      </c>
      <c r="F12" s="2">
        <v>216.54820000000001</v>
      </c>
      <c r="G12" s="2">
        <v>184.63069999999999</v>
      </c>
      <c r="H12" s="2">
        <v>243.6782</v>
      </c>
      <c r="I12" s="2"/>
      <c r="J12" s="2"/>
      <c r="K12" s="2"/>
      <c r="L12" s="2"/>
      <c r="M12" s="2"/>
      <c r="N12" s="2"/>
      <c r="O12" s="7">
        <f t="shared" si="0"/>
        <v>1272.4150999999999</v>
      </c>
    </row>
    <row r="13" spans="1:16" s="24" customFormat="1">
      <c r="A13" s="47" t="s">
        <v>8</v>
      </c>
      <c r="B13" s="48"/>
      <c r="C13" s="14">
        <v>105.7808</v>
      </c>
      <c r="D13" s="2">
        <v>69.088800000000006</v>
      </c>
      <c r="E13" s="2">
        <v>130.44839999999999</v>
      </c>
      <c r="F13" s="2">
        <v>107.66289999999999</v>
      </c>
      <c r="G13" s="2">
        <v>66.038399999999996</v>
      </c>
      <c r="H13" s="2">
        <v>89.362700000000004</v>
      </c>
      <c r="I13" s="2"/>
      <c r="J13" s="2"/>
      <c r="K13" s="2"/>
      <c r="L13" s="2"/>
      <c r="M13" s="2"/>
      <c r="N13" s="2"/>
      <c r="O13" s="7">
        <f t="shared" si="0"/>
        <v>568.38199999999995</v>
      </c>
    </row>
    <row r="14" spans="1:16" s="24" customFormat="1">
      <c r="A14" s="47" t="s">
        <v>9</v>
      </c>
      <c r="B14" s="48"/>
      <c r="C14" s="14">
        <v>53.814900000000002</v>
      </c>
      <c r="D14" s="2">
        <v>56.039700000000003</v>
      </c>
      <c r="E14" s="2">
        <v>138.47229999999999</v>
      </c>
      <c r="F14" s="2">
        <v>84.753900000000002</v>
      </c>
      <c r="G14" s="2">
        <v>89.991100000000003</v>
      </c>
      <c r="H14" s="2">
        <v>128.6533</v>
      </c>
      <c r="I14" s="2"/>
      <c r="J14" s="2"/>
      <c r="K14" s="2"/>
      <c r="L14" s="2"/>
      <c r="M14" s="2"/>
      <c r="N14" s="2"/>
      <c r="O14" s="7">
        <f t="shared" si="0"/>
        <v>551.72520000000009</v>
      </c>
    </row>
    <row r="15" spans="1:16" s="24" customFormat="1">
      <c r="A15" s="49" t="s">
        <v>12</v>
      </c>
      <c r="B15" s="50"/>
      <c r="C15" s="14">
        <v>1391.4289000000001</v>
      </c>
      <c r="D15" s="2">
        <v>1338.5070000000001</v>
      </c>
      <c r="E15" s="2">
        <v>1794.6439</v>
      </c>
      <c r="F15" s="2">
        <v>1424.3263999999999</v>
      </c>
      <c r="G15" s="2">
        <v>1282.1819</v>
      </c>
      <c r="H15" s="2">
        <v>1517.7687000000001</v>
      </c>
      <c r="I15" s="2"/>
      <c r="J15" s="2"/>
      <c r="K15" s="2"/>
      <c r="L15" s="2"/>
      <c r="M15" s="2"/>
      <c r="N15" s="2"/>
      <c r="O15" s="7">
        <f t="shared" si="0"/>
        <v>8748.8568000000014</v>
      </c>
    </row>
    <row r="16" spans="1:16" s="24" customFormat="1">
      <c r="A16" s="49" t="s">
        <v>1</v>
      </c>
      <c r="B16" s="50"/>
      <c r="C16" s="14">
        <v>153.08080000000001</v>
      </c>
      <c r="D16" s="2">
        <v>244.95939999999999</v>
      </c>
      <c r="E16" s="2">
        <v>336.1157</v>
      </c>
      <c r="F16" s="2">
        <v>165.98079999999999</v>
      </c>
      <c r="G16" s="2">
        <v>107.3417</v>
      </c>
      <c r="H16" s="2">
        <v>136.1371</v>
      </c>
      <c r="I16" s="2"/>
      <c r="J16" s="2"/>
      <c r="K16" s="2"/>
      <c r="L16" s="2"/>
      <c r="M16" s="2"/>
      <c r="N16" s="2"/>
      <c r="O16" s="7">
        <f t="shared" si="0"/>
        <v>1143.6154999999999</v>
      </c>
    </row>
    <row r="17" spans="1:15" s="24" customFormat="1">
      <c r="A17" s="49" t="s">
        <v>2</v>
      </c>
      <c r="B17" s="50"/>
      <c r="C17" s="14">
        <v>1238.3481000000002</v>
      </c>
      <c r="D17" s="2">
        <v>1093.5476000000001</v>
      </c>
      <c r="E17" s="2">
        <v>1458.5282</v>
      </c>
      <c r="F17" s="2">
        <v>1258.3455999999999</v>
      </c>
      <c r="G17" s="2">
        <v>1174.8402000000001</v>
      </c>
      <c r="H17" s="2">
        <v>1381.6316000000002</v>
      </c>
      <c r="I17" s="2"/>
      <c r="J17" s="2"/>
      <c r="K17" s="2"/>
      <c r="L17" s="2"/>
      <c r="M17" s="2"/>
      <c r="N17" s="2"/>
      <c r="O17" s="7">
        <f t="shared" si="0"/>
        <v>7605.2412999999997</v>
      </c>
    </row>
    <row r="18" spans="1:15" s="24" customFormat="1">
      <c r="A18" s="45" t="s">
        <v>3</v>
      </c>
      <c r="B18" s="46"/>
      <c r="C18" s="14">
        <v>1105.9308000000001</v>
      </c>
      <c r="D18" s="2">
        <v>958.92729999999995</v>
      </c>
      <c r="E18" s="2">
        <v>1224.0084999999999</v>
      </c>
      <c r="F18" s="2">
        <v>1074.3878</v>
      </c>
      <c r="G18" s="2">
        <v>1005.8203</v>
      </c>
      <c r="H18" s="2">
        <v>1166.3807999999999</v>
      </c>
      <c r="I18" s="2"/>
      <c r="J18" s="2"/>
      <c r="K18" s="2"/>
      <c r="L18" s="2"/>
      <c r="M18" s="2"/>
      <c r="N18" s="2"/>
      <c r="O18" s="7">
        <f t="shared" si="0"/>
        <v>6535.4555</v>
      </c>
    </row>
    <row r="19" spans="1:15" s="24" customFormat="1">
      <c r="A19" s="47" t="s">
        <v>4</v>
      </c>
      <c r="B19" s="48"/>
      <c r="C19" s="14">
        <v>825.32190000000003</v>
      </c>
      <c r="D19" s="2">
        <v>772.77710000000002</v>
      </c>
      <c r="E19" s="2">
        <v>926.45090000000005</v>
      </c>
      <c r="F19" s="2">
        <v>868.14599999999996</v>
      </c>
      <c r="G19" s="2">
        <v>797.6223</v>
      </c>
      <c r="H19" s="2">
        <v>900.23249999999996</v>
      </c>
      <c r="I19" s="2"/>
      <c r="J19" s="2"/>
      <c r="K19" s="2"/>
      <c r="L19" s="2"/>
      <c r="M19" s="2"/>
      <c r="N19" s="2"/>
      <c r="O19" s="7">
        <f t="shared" si="0"/>
        <v>5090.5506999999998</v>
      </c>
    </row>
    <row r="20" spans="1:15" s="24" customFormat="1">
      <c r="A20" s="47" t="s">
        <v>5</v>
      </c>
      <c r="B20" s="48"/>
      <c r="C20" s="14">
        <v>246.72749999999999</v>
      </c>
      <c r="D20" s="2">
        <v>172.6277</v>
      </c>
      <c r="E20" s="2">
        <v>251.85929999999999</v>
      </c>
      <c r="F20" s="2">
        <v>154.2937</v>
      </c>
      <c r="G20" s="2">
        <v>147.39080000000001</v>
      </c>
      <c r="H20" s="2">
        <v>148.40110000000001</v>
      </c>
      <c r="I20" s="2"/>
      <c r="J20" s="2"/>
      <c r="K20" s="2"/>
      <c r="L20" s="2"/>
      <c r="M20" s="2"/>
      <c r="N20" s="2"/>
      <c r="O20" s="7">
        <f t="shared" si="0"/>
        <v>1121.3000999999999</v>
      </c>
    </row>
    <row r="21" spans="1:15" s="24" customFormat="1">
      <c r="A21" s="47" t="s">
        <v>6</v>
      </c>
      <c r="B21" s="48"/>
      <c r="C21" s="14">
        <v>33.881399999999999</v>
      </c>
      <c r="D21" s="2">
        <v>13.522500000000001</v>
      </c>
      <c r="E21" s="2">
        <v>45.698300000000003</v>
      </c>
      <c r="F21" s="2">
        <v>51.948099999999997</v>
      </c>
      <c r="G21" s="2">
        <v>60.807200000000002</v>
      </c>
      <c r="H21" s="2">
        <v>117.74720000000001</v>
      </c>
      <c r="I21" s="2"/>
      <c r="J21" s="2"/>
      <c r="K21" s="2"/>
      <c r="L21" s="2"/>
      <c r="M21" s="2"/>
      <c r="N21" s="2"/>
      <c r="O21" s="7">
        <f t="shared" si="0"/>
        <v>323.60469999999998</v>
      </c>
    </row>
    <row r="22" spans="1:15">
      <c r="A22" s="52" t="s">
        <v>7</v>
      </c>
      <c r="B22" s="53"/>
      <c r="C22" s="2">
        <v>132.41730000000001</v>
      </c>
      <c r="D22" s="2">
        <v>134.62029999999999</v>
      </c>
      <c r="E22" s="2">
        <v>234.5197</v>
      </c>
      <c r="F22" s="2">
        <v>183.95779999999999</v>
      </c>
      <c r="G22" s="2">
        <v>169.01990000000001</v>
      </c>
      <c r="H22" s="2">
        <v>215.2508</v>
      </c>
      <c r="I22" s="2"/>
      <c r="J22" s="2"/>
      <c r="K22" s="2"/>
      <c r="L22" s="2"/>
      <c r="M22" s="2"/>
      <c r="N22" s="2"/>
      <c r="O22" s="7">
        <f t="shared" si="0"/>
        <v>1069.7857999999999</v>
      </c>
    </row>
    <row r="23" spans="1:15">
      <c r="A23" s="54" t="s">
        <v>8</v>
      </c>
      <c r="B23" s="55"/>
      <c r="C23" s="2">
        <v>51.396099999999997</v>
      </c>
      <c r="D23" s="2">
        <v>35.686999999999998</v>
      </c>
      <c r="E23" s="2">
        <v>64.012900000000002</v>
      </c>
      <c r="F23" s="2">
        <v>69.613200000000006</v>
      </c>
      <c r="G23" s="2">
        <v>74.602199999999996</v>
      </c>
      <c r="H23" s="2">
        <v>101.3754</v>
      </c>
      <c r="I23" s="2"/>
      <c r="J23" s="2"/>
      <c r="K23" s="2"/>
      <c r="L23" s="2"/>
      <c r="M23" s="2"/>
      <c r="N23" s="2"/>
      <c r="O23" s="7">
        <f t="shared" si="0"/>
        <v>396.68680000000001</v>
      </c>
    </row>
    <row r="24" spans="1:15">
      <c r="A24" s="54" t="s">
        <v>9</v>
      </c>
      <c r="B24" s="55"/>
      <c r="C24" s="2">
        <v>37.490499999999997</v>
      </c>
      <c r="D24" s="2">
        <v>54.181800000000003</v>
      </c>
      <c r="E24" s="2">
        <v>120.76730000000001</v>
      </c>
      <c r="F24" s="2">
        <v>74.710499999999996</v>
      </c>
      <c r="G24" s="2">
        <v>35.693399999999997</v>
      </c>
      <c r="H24" s="2">
        <v>57.776699999999998</v>
      </c>
      <c r="I24" s="2"/>
      <c r="J24" s="2"/>
      <c r="K24" s="2"/>
      <c r="L24" s="2"/>
      <c r="M24" s="2"/>
      <c r="N24" s="2"/>
      <c r="O24" s="7">
        <f t="shared" si="0"/>
        <v>380.62020000000001</v>
      </c>
    </row>
    <row r="25" spans="1:15">
      <c r="A25" s="33" t="s">
        <v>21</v>
      </c>
      <c r="B25" s="8" t="s">
        <v>13</v>
      </c>
      <c r="C25" s="2">
        <v>143.40690000000001</v>
      </c>
      <c r="D25" s="14">
        <v>226.81379999999999</v>
      </c>
      <c r="E25" s="2">
        <v>320.82209999999998</v>
      </c>
      <c r="F25" s="2">
        <v>128.9479</v>
      </c>
      <c r="G25" s="14">
        <v>177.24359999999999</v>
      </c>
      <c r="H25" s="2">
        <v>147.1412</v>
      </c>
      <c r="I25" s="2"/>
      <c r="J25" s="14"/>
      <c r="K25" s="14"/>
      <c r="L25" s="2"/>
      <c r="M25" s="2"/>
      <c r="N25" s="2"/>
      <c r="O25" s="7">
        <f t="shared" si="0"/>
        <v>1144.3754999999999</v>
      </c>
    </row>
    <row r="26" spans="1:15">
      <c r="A26" s="33"/>
      <c r="B26" s="8" t="s">
        <v>10</v>
      </c>
      <c r="C26" s="2">
        <v>53.458100000000002</v>
      </c>
      <c r="D26" s="14">
        <v>69.367599999999996</v>
      </c>
      <c r="E26" s="2">
        <v>154.66419999999999</v>
      </c>
      <c r="F26" s="2">
        <v>87.533500000000004</v>
      </c>
      <c r="G26" s="14">
        <v>100.9854</v>
      </c>
      <c r="H26" s="2">
        <v>93.251900000000006</v>
      </c>
      <c r="I26" s="2"/>
      <c r="J26" s="14"/>
      <c r="K26" s="14"/>
      <c r="L26" s="2"/>
      <c r="M26" s="2"/>
      <c r="N26" s="2"/>
      <c r="O26" s="7">
        <f t="shared" si="0"/>
        <v>559.26069999999993</v>
      </c>
    </row>
    <row r="27" spans="1:15">
      <c r="A27" s="33"/>
      <c r="B27" s="8" t="s">
        <v>14</v>
      </c>
      <c r="C27" s="2">
        <v>89.948800000000006</v>
      </c>
      <c r="D27" s="14">
        <v>157.4462</v>
      </c>
      <c r="E27" s="2">
        <v>166.15790000000001</v>
      </c>
      <c r="F27" s="2">
        <v>41.414400000000001</v>
      </c>
      <c r="G27" s="14">
        <v>76.258200000000002</v>
      </c>
      <c r="H27" s="2">
        <v>53.889299999999999</v>
      </c>
      <c r="I27" s="2"/>
      <c r="J27" s="14"/>
      <c r="K27" s="14"/>
      <c r="L27" s="2"/>
      <c r="M27" s="2"/>
      <c r="N27" s="2"/>
      <c r="O27" s="7">
        <f t="shared" si="0"/>
        <v>585.11480000000006</v>
      </c>
    </row>
    <row r="28" spans="1:15">
      <c r="A28" s="18" t="s">
        <v>18</v>
      </c>
      <c r="B28" s="8" t="s">
        <v>14</v>
      </c>
      <c r="C28" s="2">
        <v>6.0404999999999998</v>
      </c>
      <c r="D28" s="14">
        <v>2.6156999999999999</v>
      </c>
      <c r="E28" s="2">
        <v>22.0609</v>
      </c>
      <c r="F28" s="2">
        <v>-19.773800000000001</v>
      </c>
      <c r="G28" s="32">
        <v>-2.1124000000000001</v>
      </c>
      <c r="H28" s="2">
        <v>-23.484300000000001</v>
      </c>
      <c r="I28" s="2"/>
      <c r="J28" s="14"/>
      <c r="K28" s="14"/>
      <c r="L28" s="2"/>
      <c r="M28" s="2"/>
      <c r="N28" s="2"/>
      <c r="O28" s="7">
        <f t="shared" si="0"/>
        <v>-14.653400000000001</v>
      </c>
    </row>
    <row r="29" spans="1:15">
      <c r="A29" s="17" t="s">
        <v>19</v>
      </c>
      <c r="B29" s="8" t="s">
        <v>14</v>
      </c>
      <c r="C29" s="2">
        <v>-21.539300000000001</v>
      </c>
      <c r="D29" s="14">
        <v>-3.5251999999999999</v>
      </c>
      <c r="E29" s="2">
        <v>-37.156199999999998</v>
      </c>
      <c r="F29" s="2">
        <v>-11.2585</v>
      </c>
      <c r="G29" s="32">
        <v>-14.1684</v>
      </c>
      <c r="H29" s="2">
        <v>3.7172999999999998</v>
      </c>
      <c r="I29" s="2"/>
      <c r="J29" s="14"/>
      <c r="K29" s="14"/>
      <c r="L29" s="2"/>
      <c r="M29" s="2"/>
      <c r="N29" s="2"/>
      <c r="O29" s="7">
        <f>SUM(C29:N29)</f>
        <v>-83.930300000000017</v>
      </c>
    </row>
    <row r="30" spans="1:15" ht="12.75" customHeight="1">
      <c r="A30" s="34" t="s">
        <v>28</v>
      </c>
      <c r="B30" s="8" t="s">
        <v>27</v>
      </c>
      <c r="C30" s="2">
        <v>726.54970000000003</v>
      </c>
      <c r="D30" s="23">
        <v>783.94449999999995</v>
      </c>
      <c r="E30" s="2">
        <v>893.79759999999999</v>
      </c>
      <c r="F30" s="2">
        <v>846.6277</v>
      </c>
      <c r="G30" s="14">
        <v>857.43470000000002</v>
      </c>
      <c r="H30" s="2">
        <v>821.45830000000001</v>
      </c>
      <c r="I30" s="2"/>
      <c r="J30" s="14"/>
      <c r="K30" s="14"/>
      <c r="L30" s="2"/>
      <c r="M30" s="2"/>
      <c r="N30" s="2"/>
      <c r="O30" s="10" t="s">
        <v>23</v>
      </c>
    </row>
    <row r="31" spans="1:15" ht="12.75" customHeight="1">
      <c r="A31" s="34"/>
      <c r="B31" s="8" t="s">
        <v>26</v>
      </c>
      <c r="C31" s="2">
        <v>594.27949999999998</v>
      </c>
      <c r="D31" s="23">
        <v>601.35730000000001</v>
      </c>
      <c r="E31" s="2">
        <v>674.26289999999995</v>
      </c>
      <c r="F31" s="2">
        <v>651.05489999999998</v>
      </c>
      <c r="G31" s="14">
        <v>680.04790000000003</v>
      </c>
      <c r="H31" s="2">
        <v>656.7835</v>
      </c>
      <c r="I31" s="2"/>
      <c r="J31" s="14"/>
      <c r="K31" s="14"/>
      <c r="L31" s="2"/>
      <c r="M31" s="2"/>
      <c r="N31" s="2"/>
      <c r="O31" s="10" t="s">
        <v>23</v>
      </c>
    </row>
    <row r="32" spans="1:15" ht="12.75" customHeight="1">
      <c r="A32" s="34"/>
      <c r="B32" s="8" t="s">
        <v>25</v>
      </c>
      <c r="C32" s="2">
        <v>132.27019999999999</v>
      </c>
      <c r="D32" s="23">
        <v>182.5872</v>
      </c>
      <c r="E32" s="2">
        <v>219.53469999999999</v>
      </c>
      <c r="F32" s="2">
        <v>195.5728</v>
      </c>
      <c r="G32" s="14">
        <v>177.38679999999999</v>
      </c>
      <c r="H32" s="2">
        <v>164.6748</v>
      </c>
      <c r="I32" s="2"/>
      <c r="J32" s="14"/>
      <c r="K32" s="14"/>
      <c r="L32" s="2"/>
      <c r="M32" s="2"/>
      <c r="N32" s="2"/>
      <c r="O32" s="10" t="s">
        <v>23</v>
      </c>
    </row>
    <row r="33" spans="1:15" ht="12.75" customHeight="1">
      <c r="A33" s="34" t="s">
        <v>24</v>
      </c>
      <c r="B33" s="34"/>
      <c r="C33" s="2">
        <v>-371.48399999999998</v>
      </c>
      <c r="D33" s="23">
        <v>-370.94779999999997</v>
      </c>
      <c r="E33" s="2">
        <v>-377.35120000000001</v>
      </c>
      <c r="F33" s="2">
        <v>-415.8809</v>
      </c>
      <c r="G33" s="14">
        <v>-428.12189999999998</v>
      </c>
      <c r="H33" s="2">
        <v>-453.44</v>
      </c>
      <c r="I33" s="2"/>
      <c r="J33" s="14"/>
      <c r="K33" s="14"/>
      <c r="L33" s="2"/>
      <c r="M33" s="2"/>
      <c r="N33" s="2"/>
      <c r="O33" s="10" t="s">
        <v>23</v>
      </c>
    </row>
    <row r="34" spans="1:15" ht="12.75" customHeight="1">
      <c r="A34" s="22"/>
      <c r="B34" s="21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</row>
    <row r="35" spans="1:15">
      <c r="D35" s="19"/>
      <c r="G35" s="11"/>
      <c r="I35" s="26"/>
      <c r="J35" s="26"/>
      <c r="K35" s="26"/>
      <c r="L35" s="26"/>
      <c r="M35" s="26"/>
      <c r="N35" s="26"/>
      <c r="O35" s="26"/>
    </row>
    <row r="36" spans="1:15"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</row>
    <row r="37" spans="1:15">
      <c r="D37" s="19"/>
      <c r="J37" s="26"/>
      <c r="K37" s="26"/>
      <c r="L37" s="26"/>
      <c r="M37" s="26"/>
      <c r="N37" s="26"/>
      <c r="O37" s="26"/>
    </row>
    <row r="38" spans="1:15">
      <c r="D38" s="19"/>
      <c r="J38" s="19"/>
      <c r="K38" s="19"/>
      <c r="N38" s="12"/>
      <c r="O38" s="27"/>
    </row>
    <row r="39" spans="1:15">
      <c r="D39" s="19"/>
      <c r="J39" s="19"/>
      <c r="K39" s="19"/>
      <c r="N39" s="12"/>
    </row>
    <row r="40" spans="1:15">
      <c r="D40" s="19"/>
      <c r="J40" s="19"/>
      <c r="K40" s="19"/>
      <c r="N40" s="12"/>
    </row>
    <row r="41" spans="1:15">
      <c r="D41" s="19"/>
      <c r="J41" s="19"/>
      <c r="K41" s="19"/>
      <c r="N41" s="12"/>
    </row>
    <row r="42" spans="1:15">
      <c r="D42" s="19"/>
      <c r="J42" s="19"/>
      <c r="K42" s="19"/>
      <c r="N42" s="12"/>
    </row>
    <row r="43" spans="1:15">
      <c r="D43" s="19"/>
      <c r="J43" s="19"/>
      <c r="K43" s="19"/>
      <c r="N43" s="12"/>
    </row>
    <row r="44" spans="1:15">
      <c r="D44" s="19"/>
      <c r="J44" s="19"/>
      <c r="K44" s="19"/>
      <c r="N44" s="12"/>
    </row>
    <row r="45" spans="1:15">
      <c r="D45" s="19"/>
      <c r="J45" s="19"/>
      <c r="K45" s="19"/>
      <c r="N45" s="12"/>
    </row>
    <row r="46" spans="1:15">
      <c r="D46" s="19"/>
      <c r="J46" s="19"/>
      <c r="K46" s="19"/>
      <c r="N46" s="12"/>
    </row>
    <row r="47" spans="1:15">
      <c r="D47" s="19"/>
      <c r="J47" s="19"/>
      <c r="K47" s="19"/>
      <c r="N47" s="12"/>
    </row>
    <row r="48" spans="1:15">
      <c r="D48" s="19"/>
      <c r="J48" s="19"/>
      <c r="K48" s="19"/>
      <c r="N48" s="12"/>
    </row>
    <row r="49" spans="4:14">
      <c r="D49" s="19"/>
      <c r="J49" s="19"/>
      <c r="K49" s="19"/>
      <c r="N49" s="12"/>
    </row>
    <row r="50" spans="4:14">
      <c r="D50" s="19"/>
      <c r="J50" s="19"/>
      <c r="K50" s="19"/>
      <c r="N50" s="12"/>
    </row>
    <row r="51" spans="4:14">
      <c r="D51" s="19"/>
      <c r="J51" s="19"/>
      <c r="K51" s="19"/>
      <c r="N51" s="12"/>
    </row>
    <row r="52" spans="4:14">
      <c r="D52" s="19"/>
      <c r="J52" s="19"/>
      <c r="K52" s="19"/>
      <c r="N52" s="12"/>
    </row>
    <row r="53" spans="4:14">
      <c r="D53" s="19"/>
      <c r="J53" s="19"/>
      <c r="K53" s="19"/>
      <c r="N53" s="12"/>
    </row>
    <row r="54" spans="4:14">
      <c r="D54" s="19"/>
      <c r="J54" s="19"/>
      <c r="K54" s="19"/>
      <c r="N54" s="12"/>
    </row>
    <row r="55" spans="4:14">
      <c r="D55" s="19"/>
      <c r="J55" s="19"/>
      <c r="K55" s="19"/>
      <c r="N55" s="12"/>
    </row>
    <row r="56" spans="4:14">
      <c r="J56" s="19"/>
      <c r="K56" s="19"/>
      <c r="N56" s="12"/>
    </row>
    <row r="57" spans="4:14">
      <c r="J57" s="19"/>
      <c r="K57" s="19"/>
      <c r="N57" s="12"/>
    </row>
    <row r="58" spans="4:14">
      <c r="I58" s="19"/>
      <c r="J58" s="19"/>
      <c r="K58" s="19"/>
      <c r="N58" s="12"/>
    </row>
    <row r="59" spans="4:14">
      <c r="F59" s="19"/>
      <c r="N59" s="12"/>
    </row>
    <row r="60" spans="4:14">
      <c r="F60" s="19"/>
    </row>
  </sheetData>
  <mergeCells count="25">
    <mergeCell ref="A16:B16"/>
    <mergeCell ref="A33:B33"/>
    <mergeCell ref="A2:O2"/>
    <mergeCell ref="A25:A27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7:B17"/>
    <mergeCell ref="A23:B23"/>
    <mergeCell ref="A24:B24"/>
    <mergeCell ref="A30:A32"/>
    <mergeCell ref="A18:B18"/>
    <mergeCell ref="A19:B19"/>
    <mergeCell ref="A20:B20"/>
    <mergeCell ref="A21:B21"/>
    <mergeCell ref="A22:B22"/>
  </mergeCells>
  <phoneticPr fontId="1" type="noConversion"/>
  <pageMargins left="0.23622047244094491" right="0.15748031496062992" top="0.74803149606299213" bottom="0.74803149606299213" header="0.31496062992125984" footer="0.31496062992125984"/>
  <pageSetup paperSize="9" scale="9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以人民币计价</vt:lpstr>
      <vt:lpstr>以美元计价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2020-07-16T08:50:34Z</dcterms:modified>
</cp:coreProperties>
</file>